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B-B Subcode Learning Track #2- Financial Management of Prospective &amp; VBR/Documents/Topic 5/Downloadable Assets/"/>
    </mc:Choice>
  </mc:AlternateContent>
  <xr:revisionPtr revIDLastSave="0" documentId="8_{7B6CCE42-7EF9-4316-9B12-C8CA00E53084}" xr6:coauthVersionLast="47" xr6:coauthVersionMax="47" xr10:uidLastSave="{00000000-0000-0000-0000-000000000000}"/>
  <bookViews>
    <workbookView xWindow="-98" yWindow="-98" windowWidth="28996" windowHeight="15675" xr2:uid="{838CF432-D259-4829-BC89-23BAA3F8FA75}"/>
  </bookViews>
  <sheets>
    <sheet name="Introduction &amp; How To Use" sheetId="4" r:id="rId1"/>
    <sheet name="Scenarios Tool" sheetId="2" r:id="rId2"/>
    <sheet name="Sensitivity Analysis Tool"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8" i="1" s="1"/>
  <c r="C13" i="2"/>
  <c r="D28" i="1"/>
  <c r="H27" i="1"/>
  <c r="H30" i="1"/>
  <c r="H41" i="1"/>
  <c r="E27" i="1"/>
  <c r="F27" i="1"/>
  <c r="G27" i="1"/>
  <c r="E30" i="1"/>
  <c r="F30" i="1"/>
  <c r="G30" i="1"/>
  <c r="E41" i="1"/>
  <c r="F41" i="1"/>
  <c r="G41" i="1"/>
  <c r="D41" i="1"/>
  <c r="D30" i="1"/>
  <c r="D27" i="1"/>
  <c r="F23" i="1" l="1"/>
  <c r="F28" i="1" s="1"/>
  <c r="F31" i="1"/>
  <c r="F33" i="1" s="1"/>
  <c r="F43" i="1" s="1"/>
  <c r="E31" i="1"/>
  <c r="E33" i="1" s="1"/>
  <c r="E43" i="1" s="1"/>
  <c r="G23" i="1" l="1"/>
  <c r="G28" i="1" s="1"/>
  <c r="G31" i="1" s="1"/>
  <c r="G33" i="1" s="1"/>
  <c r="G43" i="1" s="1"/>
  <c r="H23" i="1" l="1"/>
  <c r="H28" i="1" s="1"/>
  <c r="H31" i="1" s="1"/>
  <c r="H33" i="1" s="1"/>
  <c r="H43" i="1" s="1"/>
  <c r="D31" i="1"/>
  <c r="D33" i="1" s="1"/>
  <c r="D4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<sst xmlns="http://schemas.openxmlformats.org/spreadsheetml/2006/main" count="69" uniqueCount="58">
  <si>
    <t>About The Model:</t>
  </si>
  <si>
    <t xml:space="preserve">The model is based on combining two models. Likely these models were prepared by two different groups. The first group did the brainstorming of scenario planning and suggested a response of increasing productivity. As the work is different, the two groups likely did not meet in a single meeting. </t>
  </si>
  <si>
    <t xml:space="preserve">The second group added a new line for data entry. This line adds back increasing levels of productivity to replace the lost service volume.  </t>
  </si>
  <si>
    <t>The two groups need to rely on the skills of each to assure that the amount of reductions and increases in service are both within possible ranges</t>
  </si>
  <si>
    <t xml:space="preserve">Please note again that two variables are best addressed by creation of a What If table within Excel. </t>
  </si>
  <si>
    <t>Cone matrix uses more variables and the scenarios are both more difficult to achieve and more complex and elaborate. Many prefer using this on more long term strategies such as mergers</t>
  </si>
  <si>
    <r>
      <t>How to Use It:</t>
    </r>
    <r>
      <rPr>
        <sz val="12"/>
        <color theme="1"/>
        <rFont val="Arial"/>
        <family val="2"/>
      </rPr>
      <t> </t>
    </r>
  </si>
  <si>
    <t>Cone matrix uses more variables and the scenarios are both more difficult to achieve and more complex and elaborate. Many prefer using this on more long term strategies such as mergers.</t>
  </si>
  <si>
    <t xml:space="preserve">In the first column place five variables you believe are the most likely to be problematic. </t>
  </si>
  <si>
    <t>In the second column list the most probable outcome for each variable, this is likely to include areas where the variable only partially changed. The items in this column represent the second scenario - called the most probable.</t>
  </si>
  <si>
    <t xml:space="preserve">In the next column copy the expectations from the probable column forward. Then change 2 of the items to their most positive outcome and leave the remainder at most probable. This becomes the preferable scenario. </t>
  </si>
  <si>
    <t xml:space="preserve">Carry the probable scenarios forward in the next column and change two to their least positive outcome. This is then referred to as the least preferable outcome. </t>
  </si>
  <si>
    <t xml:space="preserve">The fourth scenario to be used is called the wild card. In this one simply list a surprise outcome that may seem unlikely but you know is possible. </t>
  </si>
  <si>
    <t>These four scenarios are then used in brainstorming and facilitated discussion.</t>
  </si>
  <si>
    <t xml:space="preserve">Sample Cone of Possibility Calculation </t>
  </si>
  <si>
    <t>Step 1  -Variables</t>
  </si>
  <si>
    <t>Most probable</t>
  </si>
  <si>
    <t>Most Preferable</t>
  </si>
  <si>
    <t xml:space="preserve">Least Preferable </t>
  </si>
  <si>
    <t>Wildcard</t>
  </si>
  <si>
    <t>Medicaid Eligibility Change</t>
  </si>
  <si>
    <t xml:space="preserve">Expect hold steady or maximum 5 % reduction </t>
  </si>
  <si>
    <t>no change in usage</t>
  </si>
  <si>
    <t>15% cut in volume</t>
  </si>
  <si>
    <t>High Cost Tech Needs</t>
  </si>
  <si>
    <t>Plan AI for this year - Develop a plan for strategic purchases</t>
  </si>
  <si>
    <t>Competition From Online Therapy</t>
  </si>
  <si>
    <t>Minimal impact on Medicaid , but potentially more for commercial insurers</t>
  </si>
  <si>
    <t>Quality Incentives</t>
  </si>
  <si>
    <t xml:space="preserve">Likely we will receive first tier payment </t>
  </si>
  <si>
    <t>We reach tier 2 payment level</t>
  </si>
  <si>
    <t xml:space="preserve">Staff Retention </t>
  </si>
  <si>
    <t xml:space="preserve">Staff vacancies stay the same </t>
  </si>
  <si>
    <t>Staff vacancies in key talent areas increase 10%</t>
  </si>
  <si>
    <t xml:space="preserve">Major Provider seeks merger </t>
  </si>
  <si>
    <t>Responses</t>
  </si>
  <si>
    <t xml:space="preserve">In the most probable scenario we would attempt to increase service volumes by 10%  to address the needs of the eleigible population. This could be done within present productivity standards. </t>
  </si>
  <si>
    <t>Reduction Calculation</t>
  </si>
  <si>
    <t>Base</t>
  </si>
  <si>
    <t>Increased Productivity</t>
  </si>
  <si>
    <t>Medicaid vists adjusted for increases in utilization</t>
  </si>
  <si>
    <t>Revenue</t>
  </si>
  <si>
    <t>Government Grants</t>
  </si>
  <si>
    <t>Contributions Gifts</t>
  </si>
  <si>
    <t>Medicaid Revenue</t>
  </si>
  <si>
    <t>Non Mediciad FFS</t>
  </si>
  <si>
    <t>Investment</t>
  </si>
  <si>
    <t>Total Operating Revenue</t>
  </si>
  <si>
    <t>Interest</t>
  </si>
  <si>
    <t xml:space="preserve">Total Revenue </t>
  </si>
  <si>
    <t>Expenses</t>
  </si>
  <si>
    <t>Direct Care Staff Expenses</t>
  </si>
  <si>
    <t>Other Staff Expenses</t>
  </si>
  <si>
    <t>Direct Care Supplies</t>
  </si>
  <si>
    <t>Facility Costs</t>
  </si>
  <si>
    <t>Administrative Expense</t>
  </si>
  <si>
    <t xml:space="preserve">Total Expenses </t>
  </si>
  <si>
    <t>Profitability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</si>
</sst>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3">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i/>
      <sz val="12"/>
      <color theme="1"/>
      <name val="Arial"/>
      <family val="2"/>
    </font>
    <font>
      <b/>
      <sz val="16"/>
      <color theme="1"/>
      <name val="Arial"/>
      <family val="2"/>
    </font>
    <font>
      <sz val="12"/>
      <color theme="0"/>
      <name val="Arial"/>
      <family val="2"/>
    </font>
    <font>
      <b/>
      <sz val="11"/>
      <color theme="0"/>
      <name val="Arial"/>
      <family val="2"/>
    </font>
    <font>
      <b/>
      <u val="singleAccounting"/>
      <sz val="11"/>
      <color theme="0"/>
      <name val="Arial"/>
      <family val="2"/>
    </font>
  </fonts>
  <fills count="12">
    <fill>
      <patternFill patternType="none"/>
    </fill>
    <fill>
      <patternFill patternType="gray125"/>
    </fill>
    <fill>
      <patternFill patternType="solid">
        <fgColor theme="6" tint="0.79998168889431442"/>
        <bgColor indexed="64"/>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
      <patternFill patternType="solid">
        <fgColor rgb="FF1570C7"/>
        <bgColor indexed="64"/>
      </patternFill>
    </fill>
    <fill>
      <patternFill patternType="solid">
        <fgColor rgb="FF9AC7F4"/>
        <bgColor indexed="64"/>
      </patternFill>
    </fill>
    <fill>
      <patternFill patternType="solid">
        <fgColor rgb="FFE4F0FC"/>
        <bgColor indexed="64"/>
      </patternFill>
    </fill>
    <fill>
      <patternFill patternType="solid">
        <fgColor rgb="FFB315C7"/>
        <bgColor indexed="64"/>
      </patternFill>
    </fill>
    <fill>
      <patternFill patternType="solid">
        <fgColor rgb="FFDA9AEF"/>
        <bgColor indexed="64"/>
      </patternFill>
    </fill>
    <fill>
      <patternFill patternType="solid">
        <fgColor rgb="FFF7E4FB"/>
        <bgColor indexed="64"/>
      </patternFill>
    </fill>
  </fills>
  <borders count="52">
    <border>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medium">
        <color indexed="64"/>
      </left>
      <right style="thin">
        <color theme="0"/>
      </right>
      <top style="medium">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style="medium">
        <color auto="1"/>
      </right>
      <top style="medium">
        <color auto="1"/>
      </top>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style="medium">
        <color indexed="64"/>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medium">
        <color indexed="64"/>
      </right>
      <top style="thin">
        <color theme="0"/>
      </top>
      <bottom style="thin">
        <color theme="0"/>
      </bottom>
      <diagonal/>
    </border>
    <border>
      <left/>
      <right style="medium">
        <color indexed="64"/>
      </right>
      <top/>
      <bottom/>
      <diagonal/>
    </border>
    <border>
      <left style="thin">
        <color indexed="64"/>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right style="thin">
        <color indexed="64"/>
      </right>
      <top/>
      <bottom/>
      <diagonal/>
    </border>
    <border>
      <left/>
      <right style="thin">
        <color indexed="64"/>
      </right>
      <top style="thin">
        <color theme="0"/>
      </top>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right style="thin">
        <color indexed="64"/>
      </right>
      <top style="thin">
        <color indexed="64"/>
      </top>
      <bottom/>
      <diagonal/>
    </border>
    <border>
      <left style="thin">
        <color theme="0"/>
      </left>
      <right style="thin">
        <color indexed="64"/>
      </right>
      <top style="thin">
        <color theme="0"/>
      </top>
      <bottom/>
      <diagonal/>
    </border>
    <border>
      <left style="thin">
        <color theme="0"/>
      </left>
      <right style="thin">
        <color theme="0"/>
      </right>
      <top/>
      <bottom style="thin">
        <color indexed="64"/>
      </bottom>
      <diagonal/>
    </border>
    <border>
      <left style="thin">
        <color theme="0"/>
      </left>
      <right style="thin">
        <color theme="0"/>
      </right>
      <top/>
      <bottom/>
      <diagonal/>
    </border>
    <border>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bottom/>
      <diagonal/>
    </border>
    <border>
      <left style="thin">
        <color theme="0"/>
      </left>
      <right/>
      <top/>
      <bottom style="thin">
        <color indexed="64"/>
      </bottom>
      <diagonal/>
    </border>
    <border>
      <left style="thin">
        <color theme="0"/>
      </left>
      <right style="thin">
        <color indexed="64"/>
      </right>
      <top style="thin">
        <color theme="0"/>
      </top>
      <bottom style="thin">
        <color theme="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3"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5" borderId="0" xfId="0" applyFill="1"/>
    <xf numFmtId="0" fontId="0" fillId="0" borderId="3" xfId="0" applyBorder="1"/>
    <xf numFmtId="0" fontId="6" fillId="0" borderId="3" xfId="0" applyFont="1" applyBorder="1" applyAlignment="1">
      <alignment vertical="center" wrapText="1"/>
    </xf>
    <xf numFmtId="0" fontId="5" fillId="0" borderId="3" xfId="0" applyFont="1" applyBorder="1" applyAlignment="1">
      <alignment wrapText="1"/>
    </xf>
    <xf numFmtId="0" fontId="5" fillId="0" borderId="3" xfId="0" applyFont="1" applyBorder="1"/>
    <xf numFmtId="0" fontId="5" fillId="0" borderId="4" xfId="0" applyFont="1" applyBorder="1"/>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7" borderId="12" xfId="0" applyFont="1" applyFill="1" applyBorder="1" applyAlignment="1">
      <alignment horizontal="center" vertical="center"/>
    </xf>
    <xf numFmtId="0" fontId="5" fillId="7" borderId="13" xfId="0" applyFont="1" applyFill="1" applyBorder="1" applyAlignment="1">
      <alignment vertical="center" wrapText="1"/>
    </xf>
    <xf numFmtId="0" fontId="5" fillId="7" borderId="14" xfId="0" applyFont="1" applyFill="1" applyBorder="1" applyAlignment="1">
      <alignment horizontal="left" vertical="center" wrapText="1"/>
    </xf>
    <xf numFmtId="0" fontId="7" fillId="3" borderId="14" xfId="0" applyFont="1" applyFill="1" applyBorder="1" applyAlignment="1">
      <alignment vertical="center" wrapText="1"/>
    </xf>
    <xf numFmtId="0" fontId="5" fillId="7" borderId="15" xfId="0" applyFont="1" applyFill="1" applyBorder="1" applyAlignment="1">
      <alignment vertical="center" wrapText="1"/>
    </xf>
    <xf numFmtId="0" fontId="6" fillId="8" borderId="16" xfId="0" applyFont="1" applyFill="1" applyBorder="1" applyAlignment="1">
      <alignment horizontal="center" vertical="center"/>
    </xf>
    <xf numFmtId="0" fontId="5" fillId="8" borderId="17" xfId="0" applyFont="1" applyFill="1" applyBorder="1" applyAlignment="1">
      <alignment vertical="center" wrapText="1"/>
    </xf>
    <xf numFmtId="0" fontId="5" fillId="8" borderId="17" xfId="0" applyFont="1" applyFill="1" applyBorder="1" applyAlignment="1">
      <alignment horizontal="left" vertical="center" wrapText="1"/>
    </xf>
    <xf numFmtId="0" fontId="5" fillId="8" borderId="14" xfId="0" applyFont="1" applyFill="1" applyBorder="1" applyAlignment="1">
      <alignment vertical="center" wrapText="1"/>
    </xf>
    <xf numFmtId="0" fontId="5" fillId="8" borderId="15" xfId="0" applyFont="1" applyFill="1" applyBorder="1" applyAlignment="1">
      <alignment vertical="center" wrapText="1"/>
    </xf>
    <xf numFmtId="0" fontId="6" fillId="7" borderId="12" xfId="0" applyFont="1" applyFill="1" applyBorder="1" applyAlignment="1">
      <alignment horizontal="center" vertical="center" wrapText="1"/>
    </xf>
    <xf numFmtId="0" fontId="5" fillId="7" borderId="19" xfId="0" applyFont="1" applyFill="1" applyBorder="1" applyAlignment="1">
      <alignment vertical="center" wrapText="1"/>
    </xf>
    <xf numFmtId="0" fontId="5" fillId="7" borderId="0" xfId="0" applyFont="1" applyFill="1" applyAlignment="1">
      <alignment vertical="center" wrapText="1"/>
    </xf>
    <xf numFmtId="0" fontId="5" fillId="7" borderId="17" xfId="0" applyFont="1" applyFill="1" applyBorder="1" applyAlignment="1">
      <alignment vertical="center" wrapText="1"/>
    </xf>
    <xf numFmtId="0" fontId="5" fillId="7" borderId="20" xfId="0" applyFont="1" applyFill="1" applyBorder="1" applyAlignment="1">
      <alignment vertical="center" wrapText="1"/>
    </xf>
    <xf numFmtId="0" fontId="6" fillId="8" borderId="12" xfId="0" applyFont="1" applyFill="1" applyBorder="1" applyAlignment="1">
      <alignment horizontal="center" vertical="center"/>
    </xf>
    <xf numFmtId="0" fontId="5" fillId="2" borderId="17" xfId="0" applyFont="1" applyFill="1" applyBorder="1" applyAlignment="1">
      <alignment horizontal="left" vertical="center" wrapText="1"/>
    </xf>
    <xf numFmtId="0" fontId="5" fillId="8" borderId="21" xfId="0" applyFont="1" applyFill="1" applyBorder="1" applyAlignment="1">
      <alignment vertical="center" wrapText="1"/>
    </xf>
    <xf numFmtId="0" fontId="10" fillId="3" borderId="23" xfId="0" applyFont="1" applyFill="1" applyBorder="1" applyAlignment="1">
      <alignment vertical="center" wrapText="1"/>
    </xf>
    <xf numFmtId="0" fontId="5" fillId="7" borderId="17" xfId="0" applyFont="1" applyFill="1" applyBorder="1" applyAlignment="1">
      <alignment horizontal="left" vertical="center" wrapText="1"/>
    </xf>
    <xf numFmtId="0" fontId="6" fillId="8" borderId="25" xfId="0" applyFont="1" applyFill="1" applyBorder="1" applyAlignment="1">
      <alignment horizontal="center" vertical="center"/>
    </xf>
    <xf numFmtId="0" fontId="5" fillId="8" borderId="26" xfId="0" applyFont="1" applyFill="1" applyBorder="1" applyAlignment="1">
      <alignment vertical="center"/>
    </xf>
    <xf numFmtId="0" fontId="5" fillId="8" borderId="28" xfId="0" applyFont="1" applyFill="1" applyBorder="1" applyAlignment="1">
      <alignment vertical="center"/>
    </xf>
    <xf numFmtId="0" fontId="5" fillId="4" borderId="27" xfId="0" applyFont="1" applyFill="1" applyBorder="1" applyAlignment="1">
      <alignment vertical="center" wrapText="1"/>
    </xf>
    <xf numFmtId="0" fontId="6" fillId="8" borderId="5" xfId="0" applyFont="1" applyFill="1" applyBorder="1" applyAlignment="1">
      <alignment horizontal="center" vertical="center"/>
    </xf>
    <xf numFmtId="9" fontId="3" fillId="10" borderId="34" xfId="0" applyNumberFormat="1" applyFont="1" applyFill="1" applyBorder="1" applyAlignment="1">
      <alignment horizontal="center" vertical="center"/>
    </xf>
    <xf numFmtId="0" fontId="3" fillId="10" borderId="24" xfId="0" applyFont="1" applyFill="1" applyBorder="1" applyAlignment="1">
      <alignment horizontal="center" vertical="center"/>
    </xf>
    <xf numFmtId="9" fontId="3" fillId="10" borderId="17" xfId="0" applyNumberFormat="1" applyFont="1" applyFill="1" applyBorder="1" applyAlignment="1">
      <alignment horizontal="center" vertical="center"/>
    </xf>
    <xf numFmtId="9" fontId="3" fillId="11" borderId="35" xfId="0" applyNumberFormat="1" applyFont="1" applyFill="1" applyBorder="1" applyAlignment="1">
      <alignment horizontal="center" vertical="center"/>
    </xf>
    <xf numFmtId="9" fontId="3" fillId="11" borderId="11" xfId="0" applyNumberFormat="1" applyFont="1" applyFill="1" applyBorder="1" applyAlignment="1">
      <alignment horizontal="center" vertical="center"/>
    </xf>
    <xf numFmtId="9" fontId="3" fillId="11" borderId="10" xfId="0" applyNumberFormat="1" applyFont="1" applyFill="1" applyBorder="1" applyAlignment="1">
      <alignment horizontal="center" vertical="center"/>
    </xf>
    <xf numFmtId="0" fontId="3" fillId="11" borderId="9" xfId="0" applyFont="1" applyFill="1" applyBorder="1" applyAlignment="1">
      <alignment vertical="center"/>
    </xf>
    <xf numFmtId="165" fontId="3" fillId="10" borderId="32" xfId="1" applyNumberFormat="1" applyFont="1" applyFill="1" applyBorder="1" applyAlignment="1">
      <alignment vertical="center"/>
    </xf>
    <xf numFmtId="165" fontId="3" fillId="10" borderId="36" xfId="1" applyNumberFormat="1" applyFont="1" applyFill="1" applyBorder="1" applyAlignment="1">
      <alignment vertical="center"/>
    </xf>
    <xf numFmtId="165" fontId="3" fillId="10" borderId="30" xfId="1" applyNumberFormat="1" applyFont="1" applyFill="1" applyBorder="1" applyAlignment="1">
      <alignment vertical="center"/>
    </xf>
    <xf numFmtId="165" fontId="3" fillId="10" borderId="37" xfId="1" applyNumberFormat="1" applyFont="1" applyFill="1" applyBorder="1" applyAlignment="1">
      <alignment vertical="center"/>
    </xf>
    <xf numFmtId="164" fontId="2" fillId="11" borderId="38" xfId="2" applyNumberFormat="1" applyFont="1" applyFill="1" applyBorder="1" applyAlignment="1">
      <alignment vertical="center"/>
    </xf>
    <xf numFmtId="164" fontId="2" fillId="11" borderId="39" xfId="2" applyNumberFormat="1" applyFont="1" applyFill="1" applyBorder="1" applyAlignment="1">
      <alignment vertical="center"/>
    </xf>
    <xf numFmtId="164" fontId="2" fillId="11" borderId="40" xfId="2" applyNumberFormat="1" applyFont="1" applyFill="1" applyBorder="1" applyAlignment="1">
      <alignment vertical="center"/>
    </xf>
    <xf numFmtId="164" fontId="2" fillId="11" borderId="41" xfId="2" applyNumberFormat="1" applyFont="1" applyFill="1" applyBorder="1" applyAlignment="1">
      <alignment vertical="center"/>
    </xf>
    <xf numFmtId="164" fontId="2" fillId="10" borderId="42" xfId="2" applyNumberFormat="1" applyFont="1" applyFill="1" applyBorder="1" applyAlignment="1">
      <alignment vertical="center"/>
    </xf>
    <xf numFmtId="164" fontId="2" fillId="10" borderId="14" xfId="2" applyNumberFormat="1" applyFont="1" applyFill="1" applyBorder="1" applyAlignment="1">
      <alignment vertical="center"/>
    </xf>
    <xf numFmtId="164" fontId="2" fillId="10" borderId="24" xfId="2" applyNumberFormat="1" applyFont="1" applyFill="1" applyBorder="1" applyAlignment="1">
      <alignment vertical="center"/>
    </xf>
    <xf numFmtId="164" fontId="2" fillId="11" borderId="24" xfId="2" applyNumberFormat="1" applyFont="1" applyFill="1" applyBorder="1" applyAlignment="1">
      <alignment vertical="center"/>
    </xf>
    <xf numFmtId="164" fontId="2" fillId="11" borderId="14" xfId="2" applyNumberFormat="1" applyFont="1" applyFill="1" applyBorder="1" applyAlignment="1">
      <alignment vertical="center"/>
    </xf>
    <xf numFmtId="164" fontId="2" fillId="11" borderId="42" xfId="2" applyNumberFormat="1" applyFont="1" applyFill="1" applyBorder="1" applyAlignment="1">
      <alignment vertical="center"/>
    </xf>
    <xf numFmtId="164" fontId="2" fillId="10" borderId="17" xfId="2" applyNumberFormat="1" applyFont="1" applyFill="1" applyBorder="1" applyAlignment="1">
      <alignment vertical="center"/>
    </xf>
    <xf numFmtId="164" fontId="2" fillId="11" borderId="0" xfId="2" applyNumberFormat="1" applyFont="1" applyFill="1" applyBorder="1" applyAlignment="1">
      <alignment vertical="center"/>
    </xf>
    <xf numFmtId="164" fontId="2" fillId="11" borderId="17" xfId="2" applyNumberFormat="1" applyFont="1" applyFill="1" applyBorder="1" applyAlignment="1">
      <alignment vertical="center"/>
    </xf>
    <xf numFmtId="164" fontId="2" fillId="10" borderId="44" xfId="2" applyNumberFormat="1" applyFont="1" applyFill="1" applyBorder="1" applyAlignment="1">
      <alignment vertical="center"/>
    </xf>
    <xf numFmtId="164" fontId="12" fillId="9" borderId="18" xfId="2" applyNumberFormat="1" applyFont="1" applyFill="1" applyBorder="1" applyAlignment="1">
      <alignment vertical="center"/>
    </xf>
    <xf numFmtId="164" fontId="12" fillId="9" borderId="10" xfId="2" applyNumberFormat="1" applyFont="1" applyFill="1" applyBorder="1" applyAlignment="1">
      <alignment vertical="center"/>
    </xf>
    <xf numFmtId="164" fontId="12" fillId="9" borderId="45" xfId="2" applyNumberFormat="1" applyFont="1" applyFill="1" applyBorder="1" applyAlignment="1">
      <alignment vertical="center"/>
    </xf>
    <xf numFmtId="164" fontId="12" fillId="9" borderId="35" xfId="2" applyNumberFormat="1" applyFont="1" applyFill="1" applyBorder="1" applyAlignment="1">
      <alignment vertical="center"/>
    </xf>
    <xf numFmtId="164" fontId="2" fillId="10" borderId="41" xfId="2" applyNumberFormat="1" applyFont="1" applyFill="1" applyBorder="1" applyAlignment="1">
      <alignment vertical="center"/>
    </xf>
    <xf numFmtId="164" fontId="2" fillId="10" borderId="47" xfId="2" applyNumberFormat="1" applyFont="1" applyFill="1" applyBorder="1" applyAlignment="1">
      <alignment vertical="center"/>
    </xf>
    <xf numFmtId="164" fontId="2" fillId="10" borderId="40" xfId="2" applyNumberFormat="1" applyFont="1" applyFill="1" applyBorder="1" applyAlignment="1">
      <alignment vertical="center"/>
    </xf>
    <xf numFmtId="164" fontId="2" fillId="10" borderId="48" xfId="2" applyNumberFormat="1" applyFont="1" applyFill="1" applyBorder="1" applyAlignment="1">
      <alignment vertical="center"/>
    </xf>
    <xf numFmtId="164" fontId="2" fillId="11" borderId="22" xfId="2" applyNumberFormat="1" applyFont="1" applyFill="1" applyBorder="1" applyAlignment="1">
      <alignment vertical="center"/>
    </xf>
    <xf numFmtId="164" fontId="2" fillId="11" borderId="44" xfId="2" applyNumberFormat="1" applyFont="1" applyFill="1" applyBorder="1" applyAlignment="1">
      <alignment vertical="center"/>
    </xf>
    <xf numFmtId="164" fontId="2" fillId="10" borderId="0" xfId="2" applyNumberFormat="1" applyFont="1" applyFill="1" applyBorder="1" applyAlignment="1">
      <alignment vertical="center"/>
    </xf>
    <xf numFmtId="164" fontId="2" fillId="10" borderId="49" xfId="2" applyNumberFormat="1" applyFont="1" applyFill="1" applyBorder="1" applyAlignment="1">
      <alignment vertical="center"/>
    </xf>
    <xf numFmtId="164" fontId="2" fillId="11" borderId="51" xfId="2" applyNumberFormat="1" applyFont="1" applyFill="1" applyBorder="1" applyAlignment="1">
      <alignment vertical="center"/>
    </xf>
    <xf numFmtId="164" fontId="2" fillId="10" borderId="33" xfId="2" applyNumberFormat="1" applyFont="1" applyFill="1" applyBorder="1" applyAlignment="1">
      <alignment vertical="center"/>
    </xf>
    <xf numFmtId="164" fontId="12" fillId="9" borderId="43" xfId="2" applyNumberFormat="1" applyFont="1" applyFill="1" applyBorder="1" applyAlignment="1">
      <alignment vertical="center"/>
    </xf>
    <xf numFmtId="164" fontId="12" fillId="9" borderId="50" xfId="2" applyNumberFormat="1" applyFont="1" applyFill="1" applyBorder="1" applyAlignment="1">
      <alignment vertical="center"/>
    </xf>
    <xf numFmtId="164" fontId="11" fillId="9" borderId="29" xfId="0" applyNumberFormat="1" applyFont="1" applyFill="1" applyBorder="1" applyAlignment="1">
      <alignment vertical="center"/>
    </xf>
    <xf numFmtId="164" fontId="11" fillId="9" borderId="46" xfId="0" applyNumberFormat="1" applyFont="1" applyFill="1" applyBorder="1" applyAlignment="1">
      <alignment vertical="center"/>
    </xf>
    <xf numFmtId="164" fontId="11" fillId="9" borderId="31" xfId="0" applyNumberFormat="1" applyFont="1" applyFill="1" applyBorder="1" applyAlignment="1">
      <alignment vertical="center"/>
    </xf>
    <xf numFmtId="164" fontId="11" fillId="9" borderId="36" xfId="0" applyNumberFormat="1" applyFont="1" applyFill="1" applyBorder="1" applyAlignment="1">
      <alignment vertical="center"/>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3" fillId="0" borderId="0" xfId="0" applyFont="1" applyAlignment="1">
      <alignment horizontal="left" vertical="center" wrapText="1"/>
    </xf>
    <xf numFmtId="0" fontId="11" fillId="9" borderId="0" xfId="0" applyFont="1" applyFill="1" applyAlignment="1">
      <alignment horizontal="center" vertical="center"/>
    </xf>
    <xf numFmtId="0" fontId="11" fillId="9" borderId="33" xfId="0" applyFont="1" applyFill="1" applyBorder="1" applyAlignment="1">
      <alignment horizontal="center" vertical="center"/>
    </xf>
    <xf numFmtId="0" fontId="0" fillId="0" borderId="3" xfId="0" applyBorder="1" applyAlignment="1"/>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1570C7"/>
      <color rgb="FFB315C7"/>
      <color rgb="FFDA9AEF"/>
      <color rgb="FFF7E4FB"/>
      <color rgb="FFE4F0FC"/>
      <color rgb="FF9AC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Impact of Medicaid Reductions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'Sensitivity Analysis Tool'!$B$43</c:f>
              <c:strCache>
                <c:ptCount val="1"/>
                <c:pt idx="0">
                  <c:v>Profitability</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'Sensitivity Analysis Tool'!$D$20:$H$20</c:f>
              <c:strCache>
                <c:ptCount val="5"/>
                <c:pt idx="0">
                  <c:v>Base</c:v>
                </c:pt>
                <c:pt idx="1">
                  <c:v>5%</c:v>
                </c:pt>
                <c:pt idx="2">
                  <c:v>8%</c:v>
                </c:pt>
                <c:pt idx="3">
                  <c:v>13%</c:v>
                </c:pt>
                <c:pt idx="4">
                  <c:v>15%</c:v>
                </c:pt>
              </c:strCache>
            </c:strRef>
          </c:cat>
          <c:val>
            <c:numRef>
              <c:f>'Sensitivity Analysis Tool'!$D$43:$H$43</c:f>
              <c:numCache>
                <c:formatCode>_("$"* #,##0_);_("$"* \(#,##0\);_("$"* "-"??_);_(@_)</c:formatCode>
                <c:ptCount val="5"/>
                <c:pt idx="0">
                  <c:v>1789603</c:v>
                </c:pt>
                <c:pt idx="1">
                  <c:v>1331619.450000003</c:v>
                </c:pt>
                <c:pt idx="2">
                  <c:v>720974.05000000447</c:v>
                </c:pt>
                <c:pt idx="3">
                  <c:v>-194995.04999999702</c:v>
                </c:pt>
                <c:pt idx="4">
                  <c:v>-958302.29999999702</c:v>
                </c:pt>
              </c:numCache>
            </c:numRef>
          </c:val>
          <c:smooth val="0"/>
          <c:extLst>
            <c:ext xmlns:c16="http://schemas.microsoft.com/office/drawing/2014/chart" uri="{C3380CC4-5D6E-409C-BE32-E72D297353CC}">
              <c16:uniqueId val="{00000000-64D2-4056-B40B-B553FD429DFB}"/>
            </c:ext>
          </c:extLst>
        </c:ser>
        <c:dLbls>
          <c:dLblPos val="t"/>
          <c:showLegendKey val="0"/>
          <c:showVal val="1"/>
          <c:showCatName val="0"/>
          <c:showSerName val="0"/>
          <c:showPercent val="0"/>
          <c:showBubbleSize val="0"/>
        </c:dLbls>
        <c:smooth val="0"/>
        <c:axId val="1485748895"/>
        <c:axId val="1485749375"/>
      </c:lineChart>
      <c:catAx>
        <c:axId val="1485748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85749375"/>
        <c:crosses val="autoZero"/>
        <c:auto val="1"/>
        <c:lblAlgn val="ctr"/>
        <c:lblOffset val="100"/>
        <c:noMultiLvlLbl val="0"/>
      </c:catAx>
      <c:valAx>
        <c:axId val="148574937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85748895"/>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87630</xdr:colOff>
      <xdr:row>0</xdr:row>
      <xdr:rowOff>160020</xdr:rowOff>
    </xdr:from>
    <xdr:to>
      <xdr:col>7</xdr:col>
      <xdr:colOff>826770</xdr:colOff>
      <xdr:row>16</xdr:row>
      <xdr:rowOff>163830</xdr:rowOff>
    </xdr:to>
    <xdr:graphicFrame macro="">
      <xdr:nvGraphicFramePr>
        <xdr:cNvPr id="2" name="Chart 1">
          <a:extLst>
            <a:ext uri="{FF2B5EF4-FFF2-40B4-BE49-F238E27FC236}">
              <a16:creationId xmlns:a16="http://schemas.microsoft.com/office/drawing/2014/main" id="{505F439C-2065-7C6C-5383-95BE4367E7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7F379-D201-4971-958E-D5B94776E1F7}">
  <dimension ref="A1:L62"/>
  <sheetViews>
    <sheetView tabSelected="1" workbookViewId="0">
      <selection activeCell="E18" sqref="E18"/>
    </sheetView>
  </sheetViews>
  <sheetFormatPr defaultRowHeight="14.25"/>
  <cols>
    <col min="2" max="2" width="156.5703125" customWidth="1"/>
  </cols>
  <sheetData>
    <row r="1" spans="1:11">
      <c r="A1" s="9"/>
      <c r="B1" s="93" t="e" vm="1">
        <v>#VALUE!</v>
      </c>
      <c r="C1" s="9"/>
      <c r="D1" s="9"/>
      <c r="E1" s="9"/>
      <c r="F1" s="9"/>
      <c r="G1" s="9"/>
      <c r="H1" s="9"/>
      <c r="I1" s="9"/>
      <c r="J1" s="9"/>
      <c r="K1" s="9"/>
    </row>
    <row r="2" spans="1:11">
      <c r="A2" s="9"/>
      <c r="B2" s="93"/>
      <c r="C2" s="9"/>
      <c r="D2" s="9"/>
      <c r="E2" s="9"/>
      <c r="F2" s="9"/>
      <c r="G2" s="9"/>
      <c r="H2" s="9"/>
      <c r="I2" s="9"/>
      <c r="J2" s="9"/>
      <c r="K2" s="9"/>
    </row>
    <row r="3" spans="1:11">
      <c r="A3" s="9"/>
      <c r="B3" s="93"/>
      <c r="C3" s="9"/>
      <c r="D3" s="9"/>
      <c r="E3" s="9"/>
      <c r="F3" s="9"/>
      <c r="G3" s="9"/>
      <c r="H3" s="9"/>
      <c r="I3" s="9"/>
      <c r="J3" s="9"/>
      <c r="K3" s="9"/>
    </row>
    <row r="4" spans="1:11">
      <c r="A4" s="9"/>
      <c r="B4" s="93"/>
      <c r="C4" s="9"/>
      <c r="D4" s="9"/>
      <c r="E4" s="9"/>
      <c r="F4" s="9"/>
      <c r="G4" s="9"/>
      <c r="H4" s="9"/>
      <c r="I4" s="9"/>
      <c r="J4" s="9"/>
      <c r="K4" s="9"/>
    </row>
    <row r="5" spans="1:11">
      <c r="A5" s="9"/>
      <c r="B5" s="93"/>
      <c r="C5" s="9"/>
      <c r="D5" s="9"/>
      <c r="E5" s="9"/>
      <c r="F5" s="9"/>
      <c r="G5" s="9"/>
      <c r="H5" s="9"/>
      <c r="I5" s="9"/>
      <c r="J5" s="9"/>
      <c r="K5" s="9"/>
    </row>
    <row r="6" spans="1:11">
      <c r="A6" s="9"/>
      <c r="B6" s="10"/>
      <c r="C6" s="9"/>
      <c r="D6" s="9"/>
      <c r="E6" s="9"/>
      <c r="F6" s="9"/>
      <c r="G6" s="9"/>
      <c r="H6" s="9"/>
      <c r="I6" s="9"/>
      <c r="J6" s="9"/>
      <c r="K6" s="9"/>
    </row>
    <row r="7" spans="1:11" ht="15">
      <c r="A7" s="9"/>
      <c r="B7" s="11" t="s">
        <v>0</v>
      </c>
      <c r="C7" s="9"/>
      <c r="D7" s="9"/>
      <c r="E7" s="9"/>
      <c r="F7" s="9"/>
      <c r="G7" s="9"/>
      <c r="H7" s="9"/>
      <c r="I7" s="9"/>
      <c r="J7" s="9"/>
      <c r="K7" s="9"/>
    </row>
    <row r="8" spans="1:11" ht="30.4">
      <c r="A8" s="9"/>
      <c r="B8" s="12" t="s">
        <v>1</v>
      </c>
      <c r="C8" s="9"/>
      <c r="D8" s="9"/>
      <c r="E8" s="9"/>
      <c r="F8" s="9"/>
      <c r="G8" s="9"/>
      <c r="H8" s="9"/>
      <c r="I8" s="9"/>
      <c r="J8" s="9"/>
      <c r="K8" s="9"/>
    </row>
    <row r="9" spans="1:11" ht="15.4">
      <c r="A9" s="9"/>
      <c r="B9" s="12" t="s">
        <v>2</v>
      </c>
      <c r="C9" s="9"/>
      <c r="D9" s="9"/>
      <c r="E9" s="9"/>
      <c r="F9" s="9"/>
      <c r="G9" s="9"/>
      <c r="H9" s="9"/>
      <c r="I9" s="9"/>
      <c r="J9" s="9"/>
      <c r="K9" s="9"/>
    </row>
    <row r="10" spans="1:11" ht="15.4">
      <c r="A10" s="9"/>
      <c r="B10" s="12" t="s">
        <v>3</v>
      </c>
      <c r="C10" s="9"/>
      <c r="D10" s="9"/>
      <c r="E10" s="9"/>
      <c r="F10" s="9"/>
      <c r="G10" s="9"/>
      <c r="H10" s="9"/>
      <c r="I10" s="9"/>
      <c r="J10" s="9"/>
      <c r="K10" s="9"/>
    </row>
    <row r="11" spans="1:11" ht="15.4">
      <c r="A11" s="9"/>
      <c r="B11" s="12" t="s">
        <v>4</v>
      </c>
      <c r="C11" s="9"/>
      <c r="D11" s="9"/>
      <c r="E11" s="9"/>
      <c r="F11" s="9"/>
      <c r="G11" s="9"/>
      <c r="H11" s="9"/>
      <c r="I11" s="9"/>
      <c r="J11" s="9"/>
      <c r="K11" s="9"/>
    </row>
    <row r="12" spans="1:11" ht="30.4">
      <c r="A12" s="9"/>
      <c r="B12" s="12" t="s">
        <v>5</v>
      </c>
      <c r="C12" s="9"/>
      <c r="D12" s="9"/>
      <c r="E12" s="9"/>
      <c r="F12" s="9"/>
      <c r="G12" s="9"/>
      <c r="H12" s="9"/>
      <c r="I12" s="9"/>
      <c r="J12" s="9"/>
      <c r="K12" s="9"/>
    </row>
    <row r="13" spans="1:11" ht="15.4">
      <c r="A13" s="9"/>
      <c r="B13" s="12"/>
      <c r="C13" s="9"/>
      <c r="D13" s="9"/>
      <c r="E13" s="9"/>
      <c r="F13" s="9"/>
      <c r="G13" s="9"/>
      <c r="H13" s="9"/>
      <c r="I13" s="9"/>
      <c r="J13" s="9"/>
      <c r="K13" s="9"/>
    </row>
    <row r="14" spans="1:11" ht="15.4">
      <c r="A14" s="9"/>
      <c r="B14" s="13"/>
      <c r="C14" s="9"/>
      <c r="D14" s="9"/>
      <c r="E14" s="9"/>
      <c r="F14" s="9"/>
      <c r="G14" s="9"/>
      <c r="H14" s="9"/>
      <c r="I14" s="9"/>
      <c r="J14" s="9"/>
      <c r="K14" s="9"/>
    </row>
    <row r="15" spans="1:11" ht="15">
      <c r="A15" s="9"/>
      <c r="B15" s="11" t="s">
        <v>6</v>
      </c>
      <c r="C15" s="9"/>
      <c r="D15" s="9"/>
      <c r="E15" s="9"/>
      <c r="F15" s="9"/>
      <c r="G15" s="9"/>
      <c r="H15" s="9"/>
      <c r="I15" s="9"/>
      <c r="J15" s="9"/>
      <c r="K15" s="9"/>
    </row>
    <row r="16" spans="1:11" ht="30.4">
      <c r="A16" s="9"/>
      <c r="B16" s="12" t="s">
        <v>7</v>
      </c>
      <c r="C16" s="9"/>
      <c r="D16" s="9"/>
      <c r="E16" s="9"/>
      <c r="F16" s="9"/>
      <c r="G16" s="9"/>
      <c r="H16" s="9"/>
      <c r="I16" s="9"/>
      <c r="J16" s="9"/>
      <c r="K16" s="9"/>
    </row>
    <row r="17" spans="1:11" ht="15.4">
      <c r="A17" s="9"/>
      <c r="B17" s="12" t="s">
        <v>8</v>
      </c>
      <c r="C17" s="9"/>
      <c r="D17" s="9"/>
      <c r="E17" s="9"/>
      <c r="F17" s="9"/>
      <c r="G17" s="9"/>
      <c r="H17" s="9"/>
      <c r="I17" s="9"/>
      <c r="J17" s="9"/>
      <c r="K17" s="9"/>
    </row>
    <row r="18" spans="1:11" ht="30.4">
      <c r="A18" s="9"/>
      <c r="B18" s="12" t="s">
        <v>9</v>
      </c>
      <c r="C18" s="9"/>
      <c r="D18" s="9"/>
      <c r="E18" s="9"/>
      <c r="F18" s="9"/>
      <c r="G18" s="9"/>
      <c r="H18" s="9"/>
      <c r="I18" s="9"/>
      <c r="J18" s="9"/>
      <c r="K18" s="9"/>
    </row>
    <row r="19" spans="1:11" ht="30.4">
      <c r="A19" s="9"/>
      <c r="B19" s="12" t="s">
        <v>10</v>
      </c>
      <c r="C19" s="9"/>
      <c r="D19" s="9"/>
      <c r="E19" s="9"/>
      <c r="F19" s="9"/>
      <c r="G19" s="9"/>
      <c r="H19" s="9"/>
      <c r="I19" s="9"/>
      <c r="J19" s="9"/>
      <c r="K19" s="9"/>
    </row>
    <row r="20" spans="1:11" ht="15.4">
      <c r="A20" s="9"/>
      <c r="B20" s="12" t="s">
        <v>11</v>
      </c>
      <c r="C20" s="9"/>
      <c r="D20" s="9"/>
      <c r="E20" s="9"/>
      <c r="F20" s="9"/>
      <c r="G20" s="9"/>
      <c r="H20" s="9"/>
      <c r="I20" s="9"/>
      <c r="J20" s="9"/>
      <c r="K20" s="9"/>
    </row>
    <row r="21" spans="1:11" ht="15.4">
      <c r="A21" s="9"/>
      <c r="B21" s="12" t="s">
        <v>12</v>
      </c>
      <c r="C21" s="9"/>
      <c r="D21" s="9"/>
      <c r="E21" s="9"/>
      <c r="F21" s="9"/>
      <c r="G21" s="9"/>
      <c r="H21" s="9"/>
      <c r="I21" s="9"/>
      <c r="J21" s="9"/>
      <c r="K21" s="9"/>
    </row>
    <row r="22" spans="1:11" ht="15.4">
      <c r="A22" s="9"/>
      <c r="B22" s="12" t="s">
        <v>13</v>
      </c>
      <c r="C22" s="9"/>
      <c r="D22" s="9"/>
      <c r="E22" s="9"/>
      <c r="F22" s="9"/>
      <c r="G22" s="9"/>
      <c r="H22" s="9"/>
      <c r="I22" s="9"/>
      <c r="J22" s="9"/>
      <c r="K22" s="9"/>
    </row>
    <row r="23" spans="1:11" ht="15.4">
      <c r="A23" s="9"/>
      <c r="B23" s="13"/>
      <c r="C23" s="9"/>
      <c r="D23" s="9"/>
      <c r="E23" s="9"/>
      <c r="F23" s="9"/>
      <c r="G23" s="9"/>
      <c r="H23" s="9"/>
      <c r="I23" s="9"/>
      <c r="J23" s="9"/>
      <c r="K23" s="9"/>
    </row>
    <row r="24" spans="1:11" ht="15.4">
      <c r="A24" s="9"/>
      <c r="B24" s="14"/>
      <c r="C24" s="9"/>
      <c r="D24" s="9"/>
      <c r="E24" s="9"/>
      <c r="F24" s="9"/>
      <c r="G24" s="9"/>
      <c r="H24" s="9"/>
      <c r="I24" s="9"/>
      <c r="J24" s="9"/>
      <c r="K24" s="9"/>
    </row>
    <row r="25" spans="1:11">
      <c r="A25" s="9"/>
      <c r="B25" s="9"/>
      <c r="C25" s="9"/>
      <c r="D25" s="9"/>
      <c r="E25" s="9"/>
      <c r="F25" s="9"/>
      <c r="G25" s="9"/>
      <c r="H25" s="9"/>
      <c r="I25" s="9"/>
      <c r="J25" s="9"/>
      <c r="K25" s="9"/>
    </row>
    <row r="26" spans="1:11">
      <c r="A26" s="9"/>
      <c r="B26" s="9"/>
      <c r="C26" s="9"/>
      <c r="D26" s="9"/>
      <c r="E26" s="9"/>
      <c r="F26" s="9"/>
      <c r="G26" s="9"/>
      <c r="H26" s="9"/>
      <c r="I26" s="9"/>
      <c r="J26" s="9"/>
      <c r="K26" s="9"/>
    </row>
    <row r="27" spans="1:11">
      <c r="A27" s="9"/>
      <c r="B27" s="9"/>
      <c r="C27" s="9"/>
      <c r="D27" s="9"/>
      <c r="E27" s="9"/>
      <c r="F27" s="9"/>
      <c r="G27" s="9"/>
      <c r="H27" s="9"/>
      <c r="I27" s="9"/>
      <c r="J27" s="9"/>
      <c r="K27" s="9"/>
    </row>
    <row r="28" spans="1:11">
      <c r="A28" s="9"/>
      <c r="B28" s="9"/>
      <c r="C28" s="9"/>
      <c r="D28" s="9"/>
      <c r="E28" s="9"/>
      <c r="F28" s="9"/>
      <c r="G28" s="9"/>
      <c r="H28" s="9"/>
      <c r="I28" s="9"/>
      <c r="J28" s="9"/>
      <c r="K28" s="9"/>
    </row>
    <row r="29" spans="1:11">
      <c r="A29" s="9"/>
      <c r="B29" s="9"/>
      <c r="C29" s="9"/>
      <c r="D29" s="9"/>
      <c r="E29" s="9"/>
      <c r="F29" s="9"/>
      <c r="G29" s="9"/>
      <c r="H29" s="9"/>
      <c r="I29" s="9"/>
      <c r="J29" s="9"/>
      <c r="K29" s="9"/>
    </row>
    <row r="30" spans="1:11">
      <c r="A30" s="9"/>
      <c r="B30" s="9"/>
      <c r="C30" s="9"/>
      <c r="D30" s="9"/>
      <c r="E30" s="9"/>
      <c r="F30" s="9"/>
      <c r="G30" s="9"/>
      <c r="H30" s="9"/>
      <c r="I30" s="9"/>
      <c r="J30" s="9"/>
      <c r="K30" s="9"/>
    </row>
    <row r="31" spans="1:11">
      <c r="A31" s="9"/>
      <c r="B31" s="9"/>
      <c r="C31" s="9"/>
      <c r="D31" s="9"/>
      <c r="E31" s="9"/>
      <c r="F31" s="9"/>
      <c r="G31" s="9"/>
      <c r="H31" s="9"/>
      <c r="I31" s="9"/>
      <c r="J31" s="9"/>
      <c r="K31" s="9"/>
    </row>
    <row r="32" spans="1:11">
      <c r="A32" s="9"/>
      <c r="B32" s="9"/>
      <c r="C32" s="9"/>
      <c r="D32" s="9"/>
      <c r="E32" s="9"/>
      <c r="F32" s="9"/>
      <c r="G32" s="9"/>
      <c r="H32" s="9"/>
      <c r="I32" s="9"/>
      <c r="J32" s="9"/>
      <c r="K32" s="9"/>
    </row>
    <row r="33" spans="1:12">
      <c r="A33" s="9"/>
      <c r="B33" s="9"/>
      <c r="C33" s="9"/>
      <c r="D33" s="9"/>
      <c r="E33" s="9"/>
      <c r="F33" s="9"/>
      <c r="G33" s="9"/>
      <c r="H33" s="9"/>
      <c r="I33" s="9"/>
      <c r="J33" s="9"/>
      <c r="K33" s="9"/>
    </row>
    <row r="34" spans="1:12">
      <c r="A34" s="9"/>
      <c r="B34" s="9"/>
      <c r="C34" s="9"/>
      <c r="D34" s="9"/>
      <c r="E34" s="9"/>
      <c r="F34" s="9"/>
      <c r="G34" s="9"/>
      <c r="H34" s="9"/>
      <c r="I34" s="9"/>
      <c r="J34" s="9"/>
      <c r="K34" s="9"/>
    </row>
    <row r="35" spans="1:12">
      <c r="A35" s="9"/>
      <c r="B35" s="9"/>
      <c r="C35" s="9"/>
      <c r="D35" s="9"/>
      <c r="E35" s="9"/>
      <c r="F35" s="9"/>
      <c r="G35" s="9"/>
      <c r="H35" s="9"/>
      <c r="I35" s="9"/>
      <c r="J35" s="9"/>
      <c r="K35" s="9"/>
      <c r="L35" s="9"/>
    </row>
    <row r="36" spans="1:12">
      <c r="A36" s="9"/>
      <c r="B36" s="9"/>
      <c r="C36" s="9"/>
      <c r="D36" s="9"/>
      <c r="E36" s="9"/>
      <c r="F36" s="9"/>
      <c r="G36" s="9"/>
      <c r="H36" s="9"/>
      <c r="I36" s="9"/>
      <c r="J36" s="9"/>
      <c r="K36" s="9"/>
      <c r="L36" s="9"/>
    </row>
    <row r="37" spans="1:12">
      <c r="A37" s="9"/>
      <c r="B37" s="9"/>
      <c r="C37" s="9"/>
      <c r="D37" s="9"/>
      <c r="E37" s="9"/>
      <c r="F37" s="9"/>
      <c r="G37" s="9"/>
      <c r="H37" s="9"/>
      <c r="I37" s="9"/>
      <c r="J37" s="9"/>
      <c r="K37" s="9"/>
      <c r="L37" s="9"/>
    </row>
    <row r="38" spans="1:12">
      <c r="A38" s="9"/>
      <c r="B38" s="9"/>
      <c r="C38" s="9"/>
      <c r="D38" s="9"/>
      <c r="E38" s="9"/>
      <c r="F38" s="9"/>
      <c r="G38" s="9"/>
      <c r="H38" s="9"/>
      <c r="I38" s="9"/>
      <c r="J38" s="9"/>
      <c r="K38" s="9"/>
      <c r="L38" s="9"/>
    </row>
    <row r="39" spans="1:12">
      <c r="A39" s="9"/>
      <c r="B39" s="9"/>
      <c r="C39" s="9"/>
      <c r="D39" s="9"/>
      <c r="E39" s="9"/>
      <c r="F39" s="9"/>
      <c r="G39" s="9"/>
      <c r="H39" s="9"/>
      <c r="I39" s="9"/>
      <c r="J39" s="9"/>
      <c r="K39" s="9"/>
      <c r="L39" s="9"/>
    </row>
    <row r="40" spans="1:12">
      <c r="A40" s="9"/>
      <c r="B40" s="9"/>
      <c r="C40" s="9"/>
      <c r="D40" s="9"/>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c r="E42" s="9"/>
      <c r="F42" s="9"/>
      <c r="G42" s="9"/>
      <c r="H42" s="9"/>
      <c r="I42" s="9"/>
      <c r="J42" s="9"/>
      <c r="K42" s="9"/>
      <c r="L42" s="9"/>
    </row>
    <row r="43" spans="1:12">
      <c r="A43" s="9"/>
      <c r="B43" s="9"/>
      <c r="C43" s="9"/>
      <c r="D43" s="9"/>
      <c r="E43" s="9"/>
      <c r="F43" s="9"/>
      <c r="G43" s="9"/>
      <c r="H43" s="9"/>
      <c r="I43" s="9"/>
      <c r="J43" s="9"/>
      <c r="K43" s="9"/>
      <c r="L43" s="9"/>
    </row>
    <row r="44" spans="1:12">
      <c r="A44" s="9"/>
      <c r="B44" s="9"/>
      <c r="C44" s="9"/>
      <c r="D44" s="9"/>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c r="E46" s="9"/>
      <c r="F46" s="9"/>
      <c r="G46" s="9"/>
      <c r="H46" s="9"/>
      <c r="I46" s="9"/>
      <c r="J46" s="9"/>
      <c r="K46" s="9"/>
      <c r="L46" s="9"/>
    </row>
    <row r="47" spans="1:12">
      <c r="A47" s="9"/>
      <c r="B47" s="9"/>
      <c r="C47" s="9"/>
      <c r="D47" s="9"/>
      <c r="E47" s="9"/>
      <c r="F47" s="9"/>
      <c r="G47" s="9"/>
      <c r="H47" s="9"/>
      <c r="I47" s="9"/>
      <c r="J47" s="9"/>
      <c r="K47" s="9"/>
      <c r="L47" s="9"/>
    </row>
    <row r="48" spans="1:12">
      <c r="A48" s="9"/>
      <c r="B48" s="9"/>
      <c r="C48" s="9"/>
      <c r="D48" s="9"/>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c r="E50" s="9"/>
      <c r="F50" s="9"/>
      <c r="G50" s="9"/>
      <c r="H50" s="9"/>
      <c r="I50" s="9"/>
      <c r="J50" s="9"/>
      <c r="K50" s="9"/>
      <c r="L50" s="9"/>
    </row>
    <row r="51" spans="1:12">
      <c r="A51" s="9"/>
      <c r="B51" s="9"/>
      <c r="C51" s="9"/>
      <c r="D51" s="9"/>
      <c r="E51" s="9"/>
      <c r="F51" s="9"/>
      <c r="G51" s="9"/>
      <c r="H51" s="9"/>
      <c r="I51" s="9"/>
      <c r="J51" s="9"/>
      <c r="K51" s="9"/>
      <c r="L51" s="9"/>
    </row>
    <row r="52" spans="1:12">
      <c r="A52" s="9"/>
      <c r="B52" s="9"/>
      <c r="C52" s="9"/>
      <c r="D52" s="9"/>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c r="E54" s="9"/>
      <c r="F54" s="9"/>
      <c r="G54" s="9"/>
      <c r="H54" s="9"/>
      <c r="I54" s="9"/>
      <c r="J54" s="9"/>
      <c r="K54" s="9"/>
      <c r="L54" s="9"/>
    </row>
    <row r="55" spans="1:12">
      <c r="A55" s="9"/>
      <c r="B55" s="9"/>
      <c r="C55" s="9"/>
      <c r="D55" s="9"/>
      <c r="E55" s="9"/>
      <c r="F55" s="9"/>
      <c r="G55" s="9"/>
      <c r="H55" s="9"/>
      <c r="I55" s="9"/>
      <c r="J55" s="9"/>
      <c r="K55" s="9"/>
      <c r="L55" s="9"/>
    </row>
    <row r="56" spans="1:12">
      <c r="A56" s="9"/>
      <c r="B56" s="9"/>
      <c r="C56" s="9"/>
      <c r="D56" s="9"/>
      <c r="E56" s="9"/>
      <c r="F56" s="9"/>
      <c r="G56" s="9"/>
      <c r="H56" s="9"/>
      <c r="I56" s="9"/>
      <c r="J56" s="9"/>
      <c r="K56" s="9"/>
      <c r="L56" s="9"/>
    </row>
    <row r="57" spans="1:12">
      <c r="A57" s="9"/>
      <c r="B57" s="9"/>
      <c r="C57" s="9"/>
      <c r="D57" s="9"/>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c r="E60" s="9"/>
      <c r="F60" s="9"/>
      <c r="G60" s="9"/>
      <c r="H60" s="9"/>
      <c r="I60" s="9"/>
      <c r="J60" s="9"/>
      <c r="K60" s="9"/>
      <c r="L60" s="9"/>
    </row>
    <row r="61" spans="1:12">
      <c r="A61" s="9"/>
      <c r="B61" s="9"/>
      <c r="C61" s="9"/>
      <c r="D61" s="9"/>
      <c r="E61" s="9"/>
      <c r="F61" s="9"/>
      <c r="G61" s="9"/>
      <c r="H61" s="9"/>
      <c r="I61" s="9"/>
      <c r="J61" s="9"/>
      <c r="K61" s="9"/>
      <c r="L61" s="9"/>
    </row>
    <row r="62" spans="1:12">
      <c r="A62" s="9"/>
      <c r="B62" s="9"/>
      <c r="C62" s="9"/>
      <c r="D62" s="9"/>
      <c r="E62" s="9"/>
      <c r="F62" s="9"/>
      <c r="G62" s="9"/>
      <c r="H62" s="9"/>
      <c r="I62" s="9"/>
      <c r="J62" s="9"/>
      <c r="K62" s="9"/>
      <c r="L62" s="9"/>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0654C-FE05-4B2E-8A14-BC75E05AAFE6}">
  <sheetPr>
    <tabColor rgb="FF1570C7"/>
  </sheetPr>
  <dimension ref="B1:G13"/>
  <sheetViews>
    <sheetView showGridLines="0" workbookViewId="0">
      <selection activeCell="F1" sqref="F1"/>
    </sheetView>
  </sheetViews>
  <sheetFormatPr defaultColWidth="8.85546875" defaultRowHeight="15"/>
  <cols>
    <col min="1" max="1" width="8.85546875" style="3"/>
    <col min="2" max="2" width="3.28515625" style="3" customWidth="1"/>
    <col min="3" max="3" width="30.28515625" style="3" customWidth="1"/>
    <col min="4" max="7" width="28.5703125" style="3" customWidth="1"/>
    <col min="8" max="16384" width="8.85546875" style="3"/>
  </cols>
  <sheetData>
    <row r="1" spans="2:7" ht="20.65">
      <c r="D1" s="4" t="s">
        <v>14</v>
      </c>
      <c r="E1" s="5"/>
      <c r="F1" s="5"/>
      <c r="G1" s="5"/>
    </row>
    <row r="3" spans="2:7" ht="15.4" thickBot="1"/>
    <row r="4" spans="2:7" ht="40.15" customHeight="1">
      <c r="C4" s="15" t="s">
        <v>15</v>
      </c>
      <c r="D4" s="16" t="s">
        <v>16</v>
      </c>
      <c r="E4" s="16" t="s">
        <v>17</v>
      </c>
      <c r="F4" s="16" t="s">
        <v>18</v>
      </c>
      <c r="G4" s="17" t="s">
        <v>19</v>
      </c>
    </row>
    <row r="5" spans="2:7" ht="30">
      <c r="B5" s="5">
        <v>1</v>
      </c>
      <c r="C5" s="18" t="s">
        <v>20</v>
      </c>
      <c r="D5" s="19" t="s">
        <v>21</v>
      </c>
      <c r="E5" s="20" t="s">
        <v>22</v>
      </c>
      <c r="F5" s="21" t="s">
        <v>23</v>
      </c>
      <c r="G5" s="22" t="s">
        <v>21</v>
      </c>
    </row>
    <row r="6" spans="2:7" ht="75">
      <c r="B6" s="5">
        <v>2</v>
      </c>
      <c r="C6" s="23" t="s">
        <v>24</v>
      </c>
      <c r="D6" s="24" t="s">
        <v>25</v>
      </c>
      <c r="E6" s="25" t="s">
        <v>25</v>
      </c>
      <c r="F6" s="26" t="s">
        <v>25</v>
      </c>
      <c r="G6" s="27" t="s">
        <v>25</v>
      </c>
    </row>
    <row r="7" spans="2:7" ht="90">
      <c r="B7" s="5">
        <v>3</v>
      </c>
      <c r="C7" s="28" t="s">
        <v>26</v>
      </c>
      <c r="D7" s="29" t="s">
        <v>27</v>
      </c>
      <c r="E7" s="30" t="s">
        <v>27</v>
      </c>
      <c r="F7" s="31" t="s">
        <v>27</v>
      </c>
      <c r="G7" s="32" t="s">
        <v>27</v>
      </c>
    </row>
    <row r="8" spans="2:7" ht="45">
      <c r="B8" s="5">
        <v>4</v>
      </c>
      <c r="C8" s="33" t="s">
        <v>28</v>
      </c>
      <c r="D8" s="24" t="s">
        <v>29</v>
      </c>
      <c r="E8" s="34" t="s">
        <v>30</v>
      </c>
      <c r="F8" s="26" t="s">
        <v>29</v>
      </c>
      <c r="G8" s="35" t="s">
        <v>29</v>
      </c>
    </row>
    <row r="9" spans="2:7" ht="45">
      <c r="B9" s="5">
        <v>5</v>
      </c>
      <c r="C9" s="18" t="s">
        <v>31</v>
      </c>
      <c r="D9" s="30" t="s">
        <v>32</v>
      </c>
      <c r="E9" s="37" t="s">
        <v>32</v>
      </c>
      <c r="F9" s="36" t="s">
        <v>33</v>
      </c>
      <c r="G9" s="22" t="s">
        <v>32</v>
      </c>
    </row>
    <row r="10" spans="2:7" ht="32.450000000000003" customHeight="1" thickBot="1">
      <c r="B10" s="5">
        <v>6</v>
      </c>
      <c r="C10" s="38"/>
      <c r="D10" s="39"/>
      <c r="E10" s="39"/>
      <c r="F10" s="40"/>
      <c r="G10" s="41" t="s">
        <v>34</v>
      </c>
    </row>
    <row r="11" spans="2:7">
      <c r="C11" s="2"/>
    </row>
    <row r="12" spans="2:7" ht="15.4" thickBot="1">
      <c r="B12" s="5" t="s">
        <v>35</v>
      </c>
    </row>
    <row r="13" spans="2:7" ht="54" customHeight="1" thickBot="1">
      <c r="C13" s="42" t="str">
        <f>D4</f>
        <v>Most probable</v>
      </c>
      <c r="D13" s="88" t="s">
        <v>36</v>
      </c>
      <c r="E13" s="88"/>
      <c r="F13" s="88"/>
      <c r="G13" s="89"/>
    </row>
  </sheetData>
  <mergeCells count="1">
    <mergeCell ref="D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60F9-26C0-466A-82C9-D9338AE6297E}">
  <sheetPr>
    <tabColor rgb="FFB315C7"/>
    <pageSetUpPr fitToPage="1"/>
  </sheetPr>
  <dimension ref="B19:J43"/>
  <sheetViews>
    <sheetView showGridLines="0" workbookViewId="0">
      <selection activeCell="N20" sqref="N20"/>
    </sheetView>
  </sheetViews>
  <sheetFormatPr defaultColWidth="8.85546875" defaultRowHeight="13.5"/>
  <cols>
    <col min="1" max="1" width="8.85546875" style="6"/>
    <col min="2" max="2" width="3.42578125" style="6" customWidth="1"/>
    <col min="3" max="3" width="27.7109375" style="6" customWidth="1"/>
    <col min="4" max="4" width="23.85546875" style="6" customWidth="1"/>
    <col min="5" max="5" width="13.42578125" style="6" customWidth="1"/>
    <col min="6" max="8" width="13.5703125" style="6" bestFit="1" customWidth="1"/>
    <col min="9" max="16384" width="8.85546875" style="6"/>
  </cols>
  <sheetData>
    <row r="19" spans="2:10" ht="40.15" customHeight="1">
      <c r="D19" s="91" t="s">
        <v>37</v>
      </c>
      <c r="E19" s="91"/>
      <c r="F19" s="91"/>
      <c r="G19" s="91"/>
      <c r="H19" s="92"/>
      <c r="I19" s="7"/>
      <c r="J19" s="7"/>
    </row>
    <row r="20" spans="2:10" ht="24" customHeight="1">
      <c r="D20" s="44" t="s">
        <v>38</v>
      </c>
      <c r="E20" s="45">
        <v>0.05</v>
      </c>
      <c r="F20" s="45">
        <v>0.08</v>
      </c>
      <c r="G20" s="45">
        <v>0.13</v>
      </c>
      <c r="H20" s="43">
        <v>0.15</v>
      </c>
      <c r="I20" s="1"/>
      <c r="J20" s="1"/>
    </row>
    <row r="21" spans="2:10" ht="24" customHeight="1">
      <c r="D21" s="49" t="s">
        <v>39</v>
      </c>
      <c r="E21" s="48">
        <v>0.02</v>
      </c>
      <c r="F21" s="48">
        <v>0.04</v>
      </c>
      <c r="G21" s="47">
        <v>7.0000000000000007E-2</v>
      </c>
      <c r="H21" s="46">
        <v>0.1</v>
      </c>
      <c r="I21" s="1"/>
      <c r="J21" s="1"/>
    </row>
    <row r="23" spans="2:10" ht="32.1" customHeight="1">
      <c r="B23" s="90" t="s">
        <v>40</v>
      </c>
      <c r="C23" s="90"/>
      <c r="D23" s="50">
        <v>277567</v>
      </c>
      <c r="E23" s="51">
        <f>D23-($D23*E20)+($D23*E21)</f>
        <v>269239.99000000005</v>
      </c>
      <c r="F23" s="51">
        <f t="shared" ref="F23:H23" si="0">E23-($D23*F20)+($D23*F21)</f>
        <v>258137.31000000006</v>
      </c>
      <c r="G23" s="52">
        <f t="shared" si="0"/>
        <v>241483.29000000007</v>
      </c>
      <c r="H23" s="53">
        <f t="shared" si="0"/>
        <v>227604.94000000009</v>
      </c>
    </row>
    <row r="24" spans="2:10" ht="20.65">
      <c r="B24" s="4"/>
    </row>
    <row r="25" spans="2:10" ht="20.65">
      <c r="B25" s="4" t="s">
        <v>41</v>
      </c>
    </row>
    <row r="26" spans="2:10" ht="24" customHeight="1">
      <c r="C26" s="6" t="s">
        <v>42</v>
      </c>
      <c r="D26" s="54">
        <v>144255</v>
      </c>
      <c r="E26" s="55">
        <v>144256</v>
      </c>
      <c r="F26" s="56">
        <v>144257</v>
      </c>
      <c r="G26" s="56">
        <v>144258</v>
      </c>
      <c r="H26" s="57">
        <v>144259</v>
      </c>
    </row>
    <row r="27" spans="2:10" ht="24" customHeight="1">
      <c r="C27" s="6" t="s">
        <v>43</v>
      </c>
      <c r="D27" s="60">
        <f>182172+49161+132691</f>
        <v>364024</v>
      </c>
      <c r="E27" s="59">
        <f t="shared" ref="E27:G27" si="1">182172+49161+132691</f>
        <v>364024</v>
      </c>
      <c r="F27" s="59">
        <f t="shared" si="1"/>
        <v>364024</v>
      </c>
      <c r="G27" s="59">
        <f t="shared" si="1"/>
        <v>364024</v>
      </c>
      <c r="H27" s="58">
        <f>182172+49161+132691</f>
        <v>364024</v>
      </c>
    </row>
    <row r="28" spans="2:10" ht="24" customHeight="1">
      <c r="C28" s="6" t="s">
        <v>44</v>
      </c>
      <c r="D28" s="61">
        <f>D23*55</f>
        <v>15266185</v>
      </c>
      <c r="E28" s="62">
        <f t="shared" ref="E28:H28" si="2">E23*55</f>
        <v>14808199.450000003</v>
      </c>
      <c r="F28" s="62">
        <f t="shared" si="2"/>
        <v>14197552.050000003</v>
      </c>
      <c r="G28" s="62">
        <f t="shared" si="2"/>
        <v>13281580.950000003</v>
      </c>
      <c r="H28" s="63">
        <f t="shared" si="2"/>
        <v>12518271.700000005</v>
      </c>
    </row>
    <row r="29" spans="2:10" ht="24" customHeight="1">
      <c r="C29" s="6" t="s">
        <v>45</v>
      </c>
      <c r="D29" s="60">
        <v>10987000</v>
      </c>
      <c r="E29" s="59">
        <v>10987000</v>
      </c>
      <c r="F29" s="64">
        <v>10987000</v>
      </c>
      <c r="G29" s="64">
        <v>10987000</v>
      </c>
      <c r="H29" s="58">
        <v>10987000</v>
      </c>
    </row>
    <row r="30" spans="2:10" ht="24" customHeight="1">
      <c r="C30" s="6" t="s">
        <v>46</v>
      </c>
      <c r="D30" s="61">
        <f>359355+11784</f>
        <v>371139</v>
      </c>
      <c r="E30" s="62">
        <f t="shared" ref="E30:G30" si="3">359355+11784</f>
        <v>371139</v>
      </c>
      <c r="F30" s="65">
        <f t="shared" si="3"/>
        <v>371139</v>
      </c>
      <c r="G30" s="66">
        <f t="shared" si="3"/>
        <v>371139</v>
      </c>
      <c r="H30" s="63">
        <f>359355+11784</f>
        <v>371139</v>
      </c>
    </row>
    <row r="31" spans="2:10" ht="24" customHeight="1">
      <c r="C31" s="7" t="s">
        <v>47</v>
      </c>
      <c r="D31" s="60">
        <f>SUM(D26:D30)</f>
        <v>27132603</v>
      </c>
      <c r="E31" s="59">
        <f t="shared" ref="E31:G31" si="4">SUM(E26:E30)</f>
        <v>26674618.450000003</v>
      </c>
      <c r="F31" s="59">
        <f t="shared" si="4"/>
        <v>26063972.050000004</v>
      </c>
      <c r="G31" s="67">
        <f t="shared" si="4"/>
        <v>25148001.950000003</v>
      </c>
      <c r="H31" s="58">
        <f>SUM(H26:H30)</f>
        <v>24384693.700000003</v>
      </c>
    </row>
    <row r="32" spans="2:10" ht="24" customHeight="1">
      <c r="C32" s="6" t="s">
        <v>48</v>
      </c>
      <c r="D32" s="61">
        <v>250000</v>
      </c>
      <c r="E32" s="62">
        <v>250001</v>
      </c>
      <c r="F32" s="62">
        <v>250002</v>
      </c>
      <c r="G32" s="66">
        <v>250003</v>
      </c>
      <c r="H32" s="63">
        <v>250004</v>
      </c>
    </row>
    <row r="33" spans="2:8" ht="20.65">
      <c r="B33" s="4" t="s">
        <v>49</v>
      </c>
      <c r="D33" s="68">
        <f>SUM(D31:D32)</f>
        <v>27382603</v>
      </c>
      <c r="E33" s="69">
        <f t="shared" ref="E33:G33" si="5">SUM(E31:E32)</f>
        <v>26924619.450000003</v>
      </c>
      <c r="F33" s="69">
        <f t="shared" si="5"/>
        <v>26313974.050000004</v>
      </c>
      <c r="G33" s="70">
        <f t="shared" si="5"/>
        <v>25398004.950000003</v>
      </c>
      <c r="H33" s="71">
        <f>SUM(H31:H32)</f>
        <v>24634697.700000003</v>
      </c>
    </row>
    <row r="34" spans="2:8" ht="20.65">
      <c r="B34" s="4"/>
    </row>
    <row r="35" spans="2:8" ht="20.65">
      <c r="B35" s="4" t="s">
        <v>50</v>
      </c>
    </row>
    <row r="36" spans="2:8" ht="24" customHeight="1">
      <c r="B36" s="4"/>
      <c r="C36" s="6" t="s">
        <v>51</v>
      </c>
      <c r="D36" s="75">
        <v>17345000</v>
      </c>
      <c r="E36" s="74">
        <v>17345000</v>
      </c>
      <c r="F36" s="73">
        <v>17345000</v>
      </c>
      <c r="G36" s="73">
        <v>17345000</v>
      </c>
      <c r="H36" s="72">
        <v>17345000</v>
      </c>
    </row>
    <row r="37" spans="2:8" ht="24" customHeight="1">
      <c r="B37" s="4"/>
      <c r="C37" s="6" t="s">
        <v>52</v>
      </c>
      <c r="D37" s="76">
        <v>3260000</v>
      </c>
      <c r="E37" s="66">
        <v>3260000</v>
      </c>
      <c r="F37" s="66">
        <v>3260000</v>
      </c>
      <c r="G37" s="77">
        <v>3260000</v>
      </c>
      <c r="H37" s="63">
        <v>3260000</v>
      </c>
    </row>
    <row r="38" spans="2:8" ht="24" customHeight="1">
      <c r="B38" s="4"/>
      <c r="C38" s="6" t="s">
        <v>53</v>
      </c>
      <c r="D38" s="79">
        <v>1000000</v>
      </c>
      <c r="E38" s="78">
        <v>1000000</v>
      </c>
      <c r="F38" s="67">
        <v>1000000</v>
      </c>
      <c r="G38" s="59">
        <v>1000000</v>
      </c>
      <c r="H38" s="58">
        <v>1000000</v>
      </c>
    </row>
    <row r="39" spans="2:8" ht="24" customHeight="1">
      <c r="C39" s="6" t="s">
        <v>54</v>
      </c>
      <c r="D39" s="61">
        <v>2788000</v>
      </c>
      <c r="E39" s="62">
        <v>2788000</v>
      </c>
      <c r="F39" s="66">
        <v>2788000</v>
      </c>
      <c r="G39" s="62">
        <v>2788000</v>
      </c>
      <c r="H39" s="80">
        <v>2788000</v>
      </c>
    </row>
    <row r="40" spans="2:8" ht="24" customHeight="1">
      <c r="C40" s="6" t="s">
        <v>55</v>
      </c>
      <c r="D40" s="60">
        <v>1200000</v>
      </c>
      <c r="E40" s="59">
        <v>1200000</v>
      </c>
      <c r="F40" s="64">
        <v>1200000</v>
      </c>
      <c r="G40" s="64">
        <v>1200000</v>
      </c>
      <c r="H40" s="81">
        <v>1200000</v>
      </c>
    </row>
    <row r="41" spans="2:8" ht="20.65">
      <c r="B41" s="4" t="s">
        <v>56</v>
      </c>
      <c r="D41" s="68">
        <f>SUM(D36:D40)</f>
        <v>25593000</v>
      </c>
      <c r="E41" s="69">
        <f t="shared" ref="E41:G41" si="6">SUM(E36:E40)</f>
        <v>25593000</v>
      </c>
      <c r="F41" s="83">
        <f t="shared" si="6"/>
        <v>25593000</v>
      </c>
      <c r="G41" s="82">
        <f t="shared" si="6"/>
        <v>25593000</v>
      </c>
      <c r="H41" s="71">
        <f>SUM(H36:H40)</f>
        <v>25593000</v>
      </c>
    </row>
    <row r="43" spans="2:8" ht="22.5">
      <c r="B43" s="8" t="s">
        <v>57</v>
      </c>
      <c r="D43" s="84">
        <f>D33-D41</f>
        <v>1789603</v>
      </c>
      <c r="E43" s="85">
        <f t="shared" ref="E43:G43" si="7">E33-E41</f>
        <v>1331619.450000003</v>
      </c>
      <c r="F43" s="85">
        <f t="shared" si="7"/>
        <v>720974.05000000447</v>
      </c>
      <c r="G43" s="87">
        <f t="shared" si="7"/>
        <v>-194995.04999999702</v>
      </c>
      <c r="H43" s="86">
        <f>H33-H41</f>
        <v>-958302.29999999702</v>
      </c>
    </row>
  </sheetData>
  <mergeCells count="2">
    <mergeCell ref="B23:C23"/>
    <mergeCell ref="D19:H19"/>
  </mergeCells>
  <pageMargins left="0.7" right="0.7" top="0.75" bottom="0.75" header="0.3" footer="0.3"/>
  <pageSetup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B14472-D9F3-4DDA-90D7-180AED5DBA5B}"/>
</file>

<file path=customXml/itemProps2.xml><?xml version="1.0" encoding="utf-8"?>
<ds:datastoreItem xmlns:ds="http://schemas.openxmlformats.org/officeDocument/2006/customXml" ds:itemID="{98A286EF-F723-4B88-9B53-5BD648CE8A21}"/>
</file>

<file path=customXml/itemProps3.xml><?xml version="1.0" encoding="utf-8"?>
<ds:datastoreItem xmlns:ds="http://schemas.openxmlformats.org/officeDocument/2006/customXml" ds:itemID="{19F67A6A-BD43-4FFE-8475-29F8814863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Wolfe</dc:creator>
  <cp:keywords/>
  <dc:description/>
  <cp:lastModifiedBy/>
  <cp:revision/>
  <dcterms:created xsi:type="dcterms:W3CDTF">2025-10-24T13:17:58Z</dcterms:created>
  <dcterms:modified xsi:type="dcterms:W3CDTF">2025-12-11T21:47:05Z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